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تقارير الربعية\أوثال\"/>
    </mc:Choice>
  </mc:AlternateContent>
  <xr:revisionPtr revIDLastSave="0" documentId="8_{E041500B-15C9-4219-95AE-07A0B601B756}" xr6:coauthVersionLast="47" xr6:coauthVersionMax="47" xr10:uidLastSave="{00000000-0000-0000-0000-000000000000}"/>
  <bookViews>
    <workbookView xWindow="-120" yWindow="-120" windowWidth="20730" windowHeight="11040" firstSheet="2" activeTab="6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G293" i="1"/>
  <c r="I293" i="1"/>
  <c r="J293" i="1"/>
  <c r="K293" i="1"/>
  <c r="H280" i="1"/>
  <c r="H278" i="1"/>
  <c r="H276" i="1"/>
  <c r="H272" i="1"/>
  <c r="D272" i="1" s="1"/>
  <c r="H266" i="1"/>
  <c r="D266" i="1" s="1"/>
  <c r="H260" i="1"/>
  <c r="H258" i="1"/>
  <c r="F254" i="1"/>
  <c r="D254" i="1" s="1"/>
  <c r="F252" i="1"/>
  <c r="F250" i="1"/>
  <c r="F238" i="1"/>
  <c r="D32" i="12" s="1"/>
  <c r="F232" i="1"/>
  <c r="D26" i="12" s="1"/>
  <c r="F223" i="1"/>
  <c r="D17" i="12" s="1"/>
  <c r="F214" i="1"/>
  <c r="D8" i="12" s="1"/>
  <c r="F212" i="1"/>
  <c r="E207" i="1"/>
  <c r="D207" i="1" s="1"/>
  <c r="E203" i="1"/>
  <c r="E201" i="1"/>
  <c r="E193" i="1"/>
  <c r="D193" i="1" s="1"/>
  <c r="E191" i="1"/>
  <c r="E183" i="1"/>
  <c r="E171" i="1"/>
  <c r="E169" i="1"/>
  <c r="D169" i="1" s="1"/>
  <c r="E167" i="1"/>
  <c r="D167" i="1" s="1"/>
  <c r="E165" i="1"/>
  <c r="E163" i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E72" i="1"/>
  <c r="D72" i="1" s="1"/>
  <c r="E66" i="1"/>
  <c r="D66" i="1" s="1"/>
  <c r="E59" i="1"/>
  <c r="D59" i="1" s="1"/>
  <c r="E53" i="1"/>
  <c r="E52" i="1" s="1"/>
  <c r="D52" i="1" s="1"/>
  <c r="E50" i="1"/>
  <c r="D50" i="1" s="1"/>
  <c r="E39" i="1"/>
  <c r="E17" i="1"/>
  <c r="D17" i="1" s="1"/>
  <c r="E8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1" i="1"/>
  <c r="D73" i="1"/>
  <c r="D74" i="1"/>
  <c r="D75" i="1"/>
  <c r="D77" i="1"/>
  <c r="D79" i="1"/>
  <c r="D80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3" i="1"/>
  <c r="D164" i="1"/>
  <c r="D165" i="1"/>
  <c r="D166" i="1"/>
  <c r="D168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1" i="1"/>
  <c r="D192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2" i="1"/>
  <c r="D253" i="1"/>
  <c r="D255" i="1"/>
  <c r="D258" i="1"/>
  <c r="D259" i="1"/>
  <c r="D260" i="1"/>
  <c r="D261" i="1"/>
  <c r="D262" i="1"/>
  <c r="D263" i="1"/>
  <c r="D265" i="1"/>
  <c r="D267" i="1"/>
  <c r="D268" i="1"/>
  <c r="D269" i="1"/>
  <c r="D270" i="1"/>
  <c r="D271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38" i="1" l="1"/>
  <c r="H264" i="1"/>
  <c r="D264" i="1" s="1"/>
  <c r="D223" i="1"/>
  <c r="F211" i="1"/>
  <c r="F210" i="1" s="1"/>
  <c r="E88" i="1"/>
  <c r="D88" i="1" s="1"/>
  <c r="E190" i="1"/>
  <c r="D190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D211" i="1" l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E26" i="4" s="1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E25" i="4" l="1"/>
  <c r="E28" i="4" s="1"/>
  <c r="K9" i="8" s="1"/>
  <c r="H26" i="2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<sst xmlns="http://schemas.openxmlformats.org/spreadsheetml/2006/main" count="554" uniqueCount="447">
  <si>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</si>
  <si>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</si>
  <si>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</si>
  <si>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</si>
  <si>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</si>
  <si>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</si>
  <si>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</si>
  <si>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</si>
  <si>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</si>
  <si>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</si>
  <si>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</si>
  <si>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</si>
  <si>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</si>
  <si>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</si>
  <si>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</si>
  <si>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</si>
  <si>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</si>
  <si>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</si>
  <si>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</si>
  <si>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</si>
  <si>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</si>
  <si>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</si>
  <si>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</si>
  <si>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</si>
  <si>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</si>
  <si>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</si>
  <si>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</si>
  <si>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</si>
  <si>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</si>
  <si>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</si>
  <si>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</si>
  <si>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</si>
  <si>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</si>
  <si>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</si>
  <si>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</si>
  <si>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</si>
  <si>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</si>
  <si>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</si>
  <si>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</si>
  <si>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</si>
  <si>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</si>
  <si>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</si>
  <si>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</si>
  <si>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</si>
  <si>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</si>
  <si>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</si>
  <si>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</si>
  <si>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</si>
  <si>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</si>
  <si>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</si>
  <si>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</si>
  <si>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</si>
  <si>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</si>
  <si>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</si>
  <si>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</si>
  <si>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</si>
  <si>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</si>
  <si>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</si>
  <si>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</si>
  <si>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</si>
  <si>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</si>
  <si>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</si>
  <si>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</si>
  <si>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</si>
  <si>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</si>
  <si>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</si>
  <si>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</si>
  <si>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</si>
  <si>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</si>
  <si>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</si>
  <si>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</si>
  <si>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</si>
  <si>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</si>
  <si>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</si>
  <si>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</si>
  <si>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</si>
  <si>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</si>
  <si>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</si>
  <si>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</si>
  <si>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</si>
  <si>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</si>
  <si>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</si>
  <si>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</si>
  <si>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</si>
  <si>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</si>
  <si>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</si>
  <si>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</si>
  <si>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</si>
  <si>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</si>
  <si>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</si>
  <si>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</si>
  <si>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</si>
  <si>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</si>
  <si>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</si>
  <si>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</si>
  <si>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</si>
  <si>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</si>
  <si>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</si>
  <si>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</si>
  <si>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</si>
  <si>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</si>
  <si>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</si>
  <si>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</si>
  <si>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</si>
  <si>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</si>
  <si>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</si>
  <si>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</si>
  <si>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</si>
  <si>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</si>
  <si>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</si>
  <si>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</si>
  <si>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</si>
  <si>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</si>
  <si>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</si>
  <si>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</si>
  <si>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</si>
  <si>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</si>
  <si>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</si>
  <si>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</si>
  <si>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</si>
  <si>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</si>
  <si>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</si>
  <si>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</si>
  <si>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</si>
  <si>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</si>
  <si>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</si>
  <si>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</si>
  <si>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</si>
  <si>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</si>
  <si>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</si>
  <si>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</si>
  <si>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</si>
  <si>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</si>
  <si>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</si>
  <si>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</si>
  <si>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</si>
  <si>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</si>
  <si>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</si>
  <si>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</si>
  <si>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</si>
  <si>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</si>
  <si>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</si>
  <si>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</si>
  <si>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</si>
  <si>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</si>
  <si>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</si>
  <si>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</si>
  <si>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</si>
  <si>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</si>
  <si>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</si>
  <si>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</si>
  <si>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</si>
  <si>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</si>
  <si>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</si>
  <si>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</si>
  <si>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</si>
  <si>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</si>
  <si>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</si>
  <si>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</si>
  <si>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</si>
  <si>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</si>
  <si>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</si>
  <si>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</si>
  <si>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</si>
  <si>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</si>
  <si>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</si>
  <si>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</si>
  <si>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</si>
  <si>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</si>
  <si>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</si>
  <si>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</si>
  <si>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</si>
  <si>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</si>
  <si>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</si>
  <si>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</si>
  <si>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</si>
  <si>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</si>
  <si>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</si>
  <si>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</si>
  <si>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</si>
  <si>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</si>
  <si>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</si>
  <si>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</si>
  <si>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</si>
  <si>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</si>
  <si>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</si>
  <si>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</si>
  <si>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</si>
  <si>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</si>
  <si>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</si>
  <si>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</si>
  <si>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</si>
  <si>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</si>
  <si>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</si>
  <si>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</si>
  <si>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</si>
  <si>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</si>
  <si>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</si>
  <si>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</si>
  <si>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</si>
  <si>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</si>
  <si>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</si>
  <si>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</si>
  <si>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</si>
  <si>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</si>
  <si>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</si>
  <si>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</si>
  <si>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</si>
  <si>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</si>
  <si>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</si>
  <si>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</si>
  <si>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</si>
  <si>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</si>
  <si>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</si>
  <si>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</si>
  <si>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</si>
  <si>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</si>
  <si>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</si>
  <si>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</si>
  <si>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</si>
  <si>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</si>
  <si>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</si>
  <si>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</si>
  <si>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</si>
  <si>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</si>
  <si>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</si>
  <si>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</si>
  <si>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</si>
  <si>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</si>
  <si>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</si>
  <si>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</si>
  <si>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</si>
  <si>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</si>
  <si>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</si>
  <si>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</si>
  <si>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</si>
  <si>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</si>
  <si>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</si>
  <si>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</si>
  <si>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</si>
  <si>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</si>
  <si>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</si>
  <si>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</si>
  <si>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</si>
  <si>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</si>
  <si>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</si>
  <si>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</si>
  <si>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</si>
  <si>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</si>
  <si>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</si>
  <si>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</si>
  <si>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</si>
  <si>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</si>
  <si>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</si>
  <si>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</si>
  <si>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</si>
  <si>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</si>
  <si>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</si>
  <si>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</si>
  <si>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</si>
  <si>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</si>
  <si>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</si>
  <si>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</si>
  <si>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</si>
  <si>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</si>
  <si>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</si>
  <si>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</si>
  <si>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</si>
  <si>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</si>
  <si>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</si>
  <si>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</si>
  <si>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</si>
  <si>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</si>
  <si>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</si>
  <si>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</si>
  <si>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</si>
  <si>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</si>
  <si>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</si>
  <si>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</si>
  <si>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</si>
  <si>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</si>
  <si>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</si>
  <si>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</si>
  <si>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</si>
  <si>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</si>
  <si>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</si>
  <si>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</si>
  <si>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</si>
  <si>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</si>
  <si>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</si>
  <si>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</si>
  <si>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</si>
  <si>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</si>
  <si>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</si>
  <si>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</si>
  <si>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</si>
  <si>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</si>
  <si>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</si>
  <si>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</si>
  <si>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</si>
  <si>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</si>
  <si>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</si>
  <si>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</si>
  <si>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</si>
  <si>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</si>
  <si>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</si>
  <si>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</si>
  <si>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</si>
  <si>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</si>
  <si>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</si>
  <si>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</si>
  <si>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</si>
  <si>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</si>
  <si>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</si>
  <si>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</si>
  <si>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</si>
  <si>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</si>
  <si>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</si>
  <si>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</si>
  <si>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</si>
  <si>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</si>
  <si>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</si>
  <si>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</si>
  <si>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</si>
  <si>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</si>
  <si>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</si>
  <si>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</si>
  <si>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</si>
  <si>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</si>
  <si>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</si>
  <si>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</si>
  <si>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</si>
  <si>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</si>
  <si>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</si>
  <si>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</si>
  <si>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</si>
  <si>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</si>
  <si>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</si>
  <si>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</si>
  <si>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</si>
  <si>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</si>
  <si>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</si>
  <si>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</si>
  <si>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</si>
  <si>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</si>
  <si>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</si>
  <si>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</si>
  <si>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</si>
  <si>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</si>
  <si>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</si>
  <si>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</si>
  <si>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</si>
  <si>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</si>
  <si>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</si>
  <si>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</si>
  <si>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</si>
  <si>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</si>
  <si>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</si>
  <si>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</si>
  <si>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</si>
  <si>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</si>
  <si>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</si>
  <si>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</si>
  <si>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</si>
  <si>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</si>
  <si>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</si>
  <si>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</si>
  <si>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</si>
  <si>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</si>
  <si>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</si>
  <si>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</si>
  <si>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</si>
  <si>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</si>
  <si>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</si>
  <si>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</si>
  <si>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</si>
  <si>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</si>
  <si>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</si>
  <si>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</si>
  <si>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</si>
  <si>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</si>
  <si>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</si>
  <si>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</si>
  <si>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</si>
  <si>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</si>
  <si>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</si>
  <si>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</si>
  <si>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</si>
  <si>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</si>
  <si>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</si>
  <si>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</si>
  <si>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</si>
  <si>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</si>
  <si>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</si>
  <si>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</si>
  <si>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</si>
  <si>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</si>
  <si>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</si>
  <si>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</si>
  <si>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</si>
  <si>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</si>
  <si>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</si>
  <si>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</si>
  <si>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</si>
  <si>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</si>
  <si>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</si>
  <si>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</si>
  <si>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</si>
  <si>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</si>
  <si>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</si>
  <si>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</si>
  <si>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</si>
  <si>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</si>
  <si>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</si>
  <si>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</si>
  <si>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</si>
  <si>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</si>
  <si>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</si>
  <si>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</si>
  <si>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</si>
  <si>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</si>
  <si>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</si>
  <si>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</si>
  <si>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</si>
  <si>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</si>
  <si>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</si>
  <si>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</si>
  <si>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</si>
  <si>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</si>
  <si>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</si>
  <si>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</si>
  <si>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</si>
  <si>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</si>
  <si>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</si>
  <si>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</si>
  <si>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</si>
  <si>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</si>
  <si>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</si>
  <si>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</si>
  <si>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</si>
  <si>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</si>
  <si>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</si>
  <si>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</si>
  <si>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7 / 2025      الى 30 / 9 / 2025    </t>
  </si>
  <si>
    <t xml:space="preserve">تقرير بالأصول الثابتة بتاريخ 30 /  9 /   2025م </t>
  </si>
  <si>
    <t>تقرير بالإلتزامات وصافي اًلأصول بتاريخ 30 /  9 /    2025م</t>
  </si>
  <si>
    <t xml:space="preserve">تقرير إيرادات ومصروفات البرامج والأنشطة المقيدة للفترة من 1 /  7 / 2025م      الى  30 / 9 / 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</si>
</sst>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7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67" fillId="0" borderId="26" xfId="0" applyNumberFormat="1" applyFon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workbookViewId="0">
      <selection activeCell="L9" sqref="L9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1367893.9099999992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0" t="s">
        <v>36</v>
      </c>
      <c r="C5" s="253" t="s">
        <v>93</v>
      </c>
      <c r="D5" s="253"/>
      <c r="E5" s="253"/>
      <c r="F5" s="253"/>
      <c r="G5" s="253" t="s">
        <v>94</v>
      </c>
      <c r="H5" s="254"/>
    </row>
    <row r="6" spans="2:12" ht="31.5" customHeight="1" x14ac:dyDescent="0.2">
      <c r="B6" s="251"/>
      <c r="C6" s="255" t="s">
        <v>95</v>
      </c>
      <c r="D6" s="256"/>
      <c r="E6" s="255" t="s">
        <v>185</v>
      </c>
      <c r="F6" s="256"/>
      <c r="G6" s="257" t="s">
        <v>94</v>
      </c>
      <c r="H6" s="259" t="s">
        <v>98</v>
      </c>
    </row>
    <row r="7" spans="2:12" ht="16.5" thickBot="1" x14ac:dyDescent="0.25">
      <c r="B7" s="252"/>
      <c r="C7" s="145" t="s">
        <v>93</v>
      </c>
      <c r="D7" s="145" t="s">
        <v>186</v>
      </c>
      <c r="E7" s="145" t="s">
        <v>96</v>
      </c>
      <c r="F7" s="145" t="s">
        <v>97</v>
      </c>
      <c r="G7" s="258"/>
      <c r="H7" s="260"/>
      <c r="I7" s="80"/>
      <c r="J7" s="81"/>
      <c r="K7" s="81"/>
    </row>
    <row r="8" spans="2:12" ht="21" thickTop="1" x14ac:dyDescent="0.2">
      <c r="B8" s="247" t="s">
        <v>112</v>
      </c>
      <c r="C8" s="248"/>
      <c r="D8" s="248"/>
      <c r="E8" s="248"/>
      <c r="F8" s="248"/>
      <c r="G8" s="248"/>
      <c r="H8" s="249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47" t="s">
        <v>113</v>
      </c>
      <c r="C21" s="248"/>
      <c r="D21" s="248"/>
      <c r="E21" s="248"/>
      <c r="F21" s="248"/>
      <c r="G21" s="248"/>
      <c r="H21" s="249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1" t="s">
        <v>179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15" thickBot="1" x14ac:dyDescent="0.25"/>
    <row r="5" spans="2:14" ht="30.75" customHeight="1" thickTop="1" x14ac:dyDescent="0.2">
      <c r="B5" s="264" t="s">
        <v>90</v>
      </c>
      <c r="C5" s="269" t="s">
        <v>86</v>
      </c>
      <c r="D5" s="269" t="s">
        <v>87</v>
      </c>
      <c r="E5" s="269" t="s">
        <v>88</v>
      </c>
      <c r="F5" s="269" t="s">
        <v>91</v>
      </c>
      <c r="G5" s="266" t="s">
        <v>436</v>
      </c>
      <c r="H5" s="267"/>
      <c r="I5" s="267"/>
      <c r="J5" s="267"/>
      <c r="K5" s="268"/>
      <c r="L5" s="271" t="s">
        <v>89</v>
      </c>
      <c r="M5" s="262" t="s">
        <v>441</v>
      </c>
      <c r="N5" s="262" t="s">
        <v>184</v>
      </c>
    </row>
    <row r="6" spans="2:14" ht="15" customHeight="1" thickBot="1" x14ac:dyDescent="0.3">
      <c r="B6" s="265"/>
      <c r="C6" s="270"/>
      <c r="D6" s="270"/>
      <c r="E6" s="270"/>
      <c r="F6" s="270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2"/>
      <c r="M6" s="263"/>
      <c r="N6" s="263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workbookViewId="0">
      <selection activeCell="D14" sqref="D14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3" t="s">
        <v>178</v>
      </c>
      <c r="D2" s="273"/>
      <c r="E2" s="273"/>
      <c r="F2" s="273"/>
      <c r="G2" s="273"/>
      <c r="H2" s="273"/>
      <c r="I2" s="273"/>
      <c r="J2" s="273"/>
      <c r="K2" s="273"/>
      <c r="L2" s="273"/>
    </row>
    <row r="3" spans="2:16" ht="23.25" thickBot="1" x14ac:dyDescent="0.25">
      <c r="B3" s="274" t="s">
        <v>188</v>
      </c>
      <c r="C3" s="279" t="s">
        <v>114</v>
      </c>
      <c r="D3" s="276" t="s">
        <v>37</v>
      </c>
      <c r="E3" s="277"/>
      <c r="F3" s="278"/>
      <c r="G3" s="276" t="s">
        <v>38</v>
      </c>
      <c r="H3" s="277"/>
      <c r="I3" s="278"/>
      <c r="J3" s="276" t="s">
        <v>39</v>
      </c>
      <c r="K3" s="277"/>
      <c r="L3" s="278"/>
      <c r="N3" s="276" t="s">
        <v>85</v>
      </c>
      <c r="O3" s="277"/>
      <c r="P3" s="278"/>
    </row>
    <row r="4" spans="2:16" ht="22.5" thickBot="1" x14ac:dyDescent="0.25">
      <c r="B4" s="275"/>
      <c r="C4" s="280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96">
        <v>16280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16280</v>
      </c>
      <c r="O14" s="141">
        <f t="shared" si="1"/>
        <v>0</v>
      </c>
      <c r="P14" s="141">
        <f t="shared" si="2"/>
        <v>16280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 x14ac:dyDescent="0.25">
      <c r="B19" s="7"/>
      <c r="C19" s="7" t="s">
        <v>83</v>
      </c>
      <c r="D19" s="152">
        <f>SUM(D14:D18)</f>
        <v>16280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16280</v>
      </c>
      <c r="O19" s="6">
        <f t="shared" si="1"/>
        <v>0</v>
      </c>
      <c r="P19" s="6">
        <f t="shared" si="2"/>
        <v>16280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16280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16280</v>
      </c>
      <c r="O26" s="9">
        <f t="shared" si="1"/>
        <v>0</v>
      </c>
      <c r="P26" s="9">
        <f t="shared" si="2"/>
        <v>16280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39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1" t="s">
        <v>443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92574.91</v>
      </c>
      <c r="E5" s="223">
        <f>E6</f>
        <v>15829.029999999999</v>
      </c>
      <c r="F5" s="224">
        <f>F210</f>
        <v>76745.88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15829.029999999999</v>
      </c>
      <c r="E6" s="226">
        <f>E7+E38+E134+E190</f>
        <v>15829.029999999999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41102025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1.1499999999999999</v>
      </c>
      <c r="E38" s="226">
        <f>E39+E49+E88+E118</f>
        <v>1.1499999999999999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41202501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4120250101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41202502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4120250201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4120250202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4120250203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4120250204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4120250205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4120250206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41202503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4120250301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4120250302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4120250303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4120250304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4120250305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4120250306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41202504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4120250401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4120250402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4120250403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4120250404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4120250405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41202505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4120250501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41202506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4120250601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41202507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4120250701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41202508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4120250801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41202509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4120250901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41202510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4120251001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41202511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4120251001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41202512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4120251201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1.1499999999999999</v>
      </c>
      <c r="E118" s="226">
        <f>SUM(E119:E133)</f>
        <v>1.1499999999999999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1.1499999999999999</v>
      </c>
      <c r="E126" s="226">
        <v>1.1499999999999999</v>
      </c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15827.88</v>
      </c>
      <c r="E134" s="226">
        <f>SUM(E135,E137,E144,E150,E155,E157,E159,E161,E163,E165,E167,E169,E171,E183)</f>
        <v>15827.88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14388.5</v>
      </c>
      <c r="E137" s="226">
        <f>SUM(E138:E143)</f>
        <v>14388.5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14388.5</v>
      </c>
      <c r="E139" s="226">
        <v>14388.5</v>
      </c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370.88</v>
      </c>
      <c r="E155" s="226">
        <f>E156</f>
        <v>370.88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370.88</v>
      </c>
      <c r="E156" s="226">
        <v>370.88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70</v>
      </c>
      <c r="E163" s="226">
        <f>E164</f>
        <v>70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70</v>
      </c>
      <c r="E164" s="226">
        <v>70</v>
      </c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0</v>
      </c>
      <c r="E165" s="226">
        <f>E166</f>
        <v>0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0</v>
      </c>
      <c r="E166" s="226"/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452.25</v>
      </c>
      <c r="E169" s="226">
        <f>E170</f>
        <v>452.25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452.25</v>
      </c>
      <c r="E170" s="226">
        <v>452.25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546.25</v>
      </c>
      <c r="E171" s="226">
        <f>SUM(E172:E182)</f>
        <v>546.25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546.25</v>
      </c>
      <c r="E172" s="226">
        <v>546.25</v>
      </c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76745.88</v>
      </c>
      <c r="E210" s="228"/>
      <c r="F210" s="227">
        <f>SUM(F211,F249)</f>
        <v>76745.88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76745.88</v>
      </c>
      <c r="E211" s="232"/>
      <c r="F211" s="227">
        <f>SUM(F212,F214,F223,F232,F238)</f>
        <v>76745.88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76745.88</v>
      </c>
      <c r="E238" s="232"/>
      <c r="F238" s="227">
        <f>SUM(F239:F248)</f>
        <v>76745.88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23690.11</v>
      </c>
      <c r="E240" s="232"/>
      <c r="F240" s="227">
        <v>23690.11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15000</v>
      </c>
      <c r="E243" s="232"/>
      <c r="F243" s="227">
        <v>15000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38055.769999999997</v>
      </c>
      <c r="E244" s="232"/>
      <c r="F244" s="227">
        <v>38055.769999999997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42202501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92574.91</v>
      </c>
      <c r="E293" s="243">
        <f>E5</f>
        <v>15829.029999999999</v>
      </c>
      <c r="F293" s="243">
        <f>F210</f>
        <v>76745.88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8" workbookViewId="0">
      <selection activeCell="D7" sqref="D7"/>
    </sheetView>
  </sheetViews>
  <sheetFormatPr defaultRowHeight="14.25" x14ac:dyDescent="0.2"/>
  <cols>
    <col min="3" max="3" width="44.375" customWidth="1"/>
    <col min="4" max="4" width="11.625" customWidth="1"/>
    <col min="5" max="5" width="12.5" customWidth="1"/>
    <col min="6" max="6" width="17.625" customWidth="1"/>
  </cols>
  <sheetData>
    <row r="2" spans="2:6" ht="20.25" x14ac:dyDescent="0.3">
      <c r="B2" s="284" t="s">
        <v>444</v>
      </c>
      <c r="C2" s="284"/>
      <c r="D2" s="284"/>
      <c r="E2" s="284"/>
      <c r="F2" s="284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95">
        <v>379503.77</v>
      </c>
      <c r="E7" s="295">
        <v>442255.01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03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03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379503.77</v>
      </c>
      <c r="E15" s="161">
        <f>SUM(E7:E14)</f>
        <v>442255.01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10">
        <v>1651690</v>
      </c>
      <c r="E17" s="211">
        <v>1651690</v>
      </c>
      <c r="F17" s="160"/>
    </row>
    <row r="18" spans="2:6" ht="21" customHeight="1" x14ac:dyDescent="0.2">
      <c r="B18" s="207">
        <v>122</v>
      </c>
      <c r="C18" s="208" t="s">
        <v>54</v>
      </c>
      <c r="D18" s="210">
        <v>10925</v>
      </c>
      <c r="E18" s="211">
        <v>10925</v>
      </c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1662615</v>
      </c>
      <c r="E22" s="161">
        <f>SUM(E17:E21)</f>
        <v>1662615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2" t="s">
        <v>425</v>
      </c>
      <c r="C33" s="283"/>
      <c r="D33" s="166">
        <f>D15+D22+D31</f>
        <v>2042118.77</v>
      </c>
      <c r="E33" s="166">
        <f>E15+E22+E31</f>
        <v>2104870.0099999998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abSelected="1" zoomScale="96" zoomScaleNormal="96" workbookViewId="0">
      <selection activeCell="E13" sqref="E13"/>
    </sheetView>
  </sheetViews>
  <sheetFormatPr defaultRowHeight="14.25" x14ac:dyDescent="0.2"/>
  <cols>
    <col min="3" max="3" width="8.125" bestFit="1" customWidth="1"/>
    <col min="4" max="4" width="33.375" customWidth="1"/>
    <col min="5" max="5" width="13.125" customWidth="1"/>
    <col min="6" max="6" width="14.625" customWidth="1"/>
    <col min="7" max="7" width="23.375" customWidth="1"/>
  </cols>
  <sheetData>
    <row r="2" spans="3:7" ht="20.25" x14ac:dyDescent="0.3">
      <c r="C2" s="284" t="s">
        <v>445</v>
      </c>
      <c r="D2" s="284"/>
      <c r="E2" s="284"/>
      <c r="F2" s="284"/>
      <c r="G2" s="284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158"/>
      <c r="F10" s="159"/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>
        <v>-666.82</v>
      </c>
      <c r="F12" s="159">
        <v>1617.39</v>
      </c>
      <c r="G12" s="160"/>
    </row>
    <row r="13" spans="3:7" ht="28.5" thickBot="1" x14ac:dyDescent="0.25">
      <c r="C13" s="110"/>
      <c r="D13" s="111" t="s">
        <v>429</v>
      </c>
      <c r="E13" s="161">
        <f>SUM(E7:E12)</f>
        <v>-666.82</v>
      </c>
      <c r="F13" s="161">
        <f>SUM(F7:F12)</f>
        <v>1617.39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45">
        <f>F19+'تقرير المصروفات '!E134</f>
        <v>674891.68</v>
      </c>
      <c r="F19" s="211">
        <v>659063.80000000005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674891.68</v>
      </c>
      <c r="F22" s="161">
        <f>SUM(F15:F21)</f>
        <v>659063.80000000005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73744.22</v>
      </c>
      <c r="F25" s="204">
        <v>150490.1</v>
      </c>
      <c r="G25" s="160"/>
    </row>
    <row r="26" spans="3:7" ht="15.75" x14ac:dyDescent="0.2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1294149.6899999992</v>
      </c>
      <c r="F26" s="204">
        <v>1293698.7199999993</v>
      </c>
      <c r="G26" s="160"/>
    </row>
    <row r="27" spans="3:7" ht="16.5" thickBot="1" x14ac:dyDescent="0.25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1367893.9099999992</v>
      </c>
      <c r="F28" s="164">
        <f>SUM(F25:F27)</f>
        <v>1444188.8199999994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2" t="s">
        <v>433</v>
      </c>
      <c r="D30" s="283"/>
      <c r="E30" s="166">
        <f>E13+E22+E28</f>
        <v>2042118.7699999993</v>
      </c>
      <c r="F30" s="166">
        <f>F13+F22+F28</f>
        <v>2104870.0099999993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5" t="s">
        <v>176</v>
      </c>
      <c r="C3" s="285"/>
      <c r="D3" s="285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G8" sqref="G8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4" t="s">
        <v>446</v>
      </c>
      <c r="C2" s="294"/>
      <c r="D2" s="294"/>
      <c r="E2" s="294"/>
      <c r="F2" s="294"/>
      <c r="G2" s="294"/>
      <c r="H2" s="294"/>
      <c r="I2" s="294"/>
      <c r="J2" s="294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88" t="s">
        <v>434</v>
      </c>
      <c r="C5" s="289"/>
      <c r="D5" s="290"/>
      <c r="F5" s="291" t="s">
        <v>435</v>
      </c>
      <c r="G5" s="292"/>
      <c r="H5" s="293"/>
      <c r="J5" s="286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87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76745.88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-76745.88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23690.11</v>
      </c>
      <c r="E34" s="117"/>
      <c r="F34" s="124">
        <v>31105002</v>
      </c>
      <c r="G34" s="125" t="s">
        <v>146</v>
      </c>
      <c r="H34" s="175"/>
      <c r="J34" s="140">
        <f t="shared" si="0"/>
        <v>-23690.11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15000</v>
      </c>
      <c r="E37" s="117"/>
      <c r="F37" s="124">
        <v>31105005</v>
      </c>
      <c r="G37" s="125" t="s">
        <v>152</v>
      </c>
      <c r="H37" s="175"/>
      <c r="J37" s="140">
        <f t="shared" si="0"/>
        <v>-15000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38055.769999999997</v>
      </c>
      <c r="E38" s="117"/>
      <c r="F38" s="124">
        <v>31105006</v>
      </c>
      <c r="G38" s="125" t="s">
        <v>154</v>
      </c>
      <c r="H38" s="175"/>
      <c r="J38" s="140">
        <f t="shared" si="0"/>
        <v>-38055.769999999997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76745.88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-76745.88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150490.1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73744.22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2026-04-04T19:18:06Z</dcterms:modified>
</cp:coreProperties>
</file>